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Z_Daten\CAD\Projekte\Kataster\"/>
    </mc:Choice>
  </mc:AlternateContent>
  <bookViews>
    <workbookView xWindow="600" yWindow="60" windowWidth="24480" windowHeight="10548"/>
  </bookViews>
  <sheets>
    <sheet name="Umrechnen" sheetId="1" r:id="rId1"/>
  </sheets>
  <definedNames>
    <definedName name="phi">Umrechnen!$D$49</definedName>
  </definedNames>
  <calcPr calcId="152511"/>
</workbook>
</file>

<file path=xl/calcChain.xml><?xml version="1.0" encoding="utf-8"?>
<calcChain xmlns="http://schemas.openxmlformats.org/spreadsheetml/2006/main">
  <c r="B44" i="1" l="1"/>
  <c r="F44" i="1" s="1"/>
  <c r="H44" i="1" s="1"/>
  <c r="D44" i="1"/>
  <c r="D43" i="1"/>
  <c r="B43" i="1"/>
  <c r="D50" i="1"/>
  <c r="D49" i="1"/>
  <c r="F50" i="1" l="1"/>
  <c r="H50" i="1" s="1"/>
  <c r="D56" i="1" s="1"/>
  <c r="F43" i="1"/>
  <c r="H43" i="1" s="1"/>
  <c r="F49" i="1" s="1"/>
  <c r="H49" i="1" s="1"/>
  <c r="D57" i="1" l="1"/>
  <c r="D58" i="1"/>
  <c r="B57" i="1"/>
  <c r="B56" i="1"/>
  <c r="B58" i="1"/>
</calcChain>
</file>

<file path=xl/sharedStrings.xml><?xml version="1.0" encoding="utf-8"?>
<sst xmlns="http://schemas.openxmlformats.org/spreadsheetml/2006/main" count="31" uniqueCount="29">
  <si>
    <t>a</t>
  </si>
  <si>
    <t>b</t>
  </si>
  <si>
    <t>a²-b²</t>
  </si>
  <si>
    <t>Bessel</t>
  </si>
  <si>
    <t>Phi</t>
  </si>
  <si>
    <t>N phi</t>
  </si>
  <si>
    <t>Nenner</t>
  </si>
  <si>
    <t>X</t>
  </si>
  <si>
    <t>Y</t>
  </si>
  <si>
    <t>Z</t>
  </si>
  <si>
    <t>h</t>
  </si>
  <si>
    <t>Lamda</t>
  </si>
  <si>
    <t>WGS84</t>
  </si>
  <si>
    <t>(Epsilon)²</t>
  </si>
  <si>
    <t>Link 1(Wiki)</t>
  </si>
  <si>
    <t>https://de.wikipedia.org/wiki/Referenzellipsoid#Wichtige_Referenzellipsoide</t>
  </si>
  <si>
    <t>Link 2 (Beispiel)</t>
  </si>
  <si>
    <t>https://tools.retorte.ch/map/?wgs84=50.11974,8.65729&amp;zoom=20&amp;map=hybrid</t>
  </si>
  <si>
    <t>Link 3 (Koordinaten)</t>
  </si>
  <si>
    <t>http://wiki.openstreetmap.org/wiki/DE:Coordinate</t>
  </si>
  <si>
    <t>https://de.wikipedia.org/wiki/Gau%C3%9F-Kr%C3%BCger-Koordinatensystem</t>
  </si>
  <si>
    <t>Link 4 GK_Koordinaten</t>
  </si>
  <si>
    <t>soll / gesuchtes Ergebnis</t>
  </si>
  <si>
    <t>a²</t>
  </si>
  <si>
    <t>b²</t>
  </si>
  <si>
    <t>Winkel in rad</t>
  </si>
  <si>
    <t>hier Werte Eingabe! [dd,ddddd°]</t>
  </si>
  <si>
    <t>Link 3 (Beispiel)</t>
  </si>
  <si>
    <t>http://gpso.de/maps/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</si>
</sst>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#,##0.00000"/>
    <numFmt numFmtId="166" formatCode="0.000000000"/>
  </numFmts>
  <fonts count="3" x14ac:knownFonts="1">
    <font>
      <sz val="11"/>
      <color theme="1"/>
      <name val="Franklin Gothic Book"/>
      <family val="2"/>
    </font>
    <font>
      <sz val="13.2"/>
      <color theme="1"/>
      <name val="Arial Unicode MS"/>
      <family val="2"/>
    </font>
    <font>
      <u/>
      <sz val="11"/>
      <color theme="10"/>
      <name val="Franklin Gothic Book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4" fontId="0" fillId="0" borderId="0" xfId="0" applyNumberFormat="1"/>
    <xf numFmtId="165" fontId="0" fillId="0" borderId="0" xfId="0" applyNumberFormat="1"/>
    <xf numFmtId="0" fontId="0" fillId="2" borderId="0" xfId="0" applyFill="1"/>
    <xf numFmtId="165" fontId="0" fillId="2" borderId="0" xfId="0" applyNumberFormat="1" applyFill="1"/>
    <xf numFmtId="0" fontId="0" fillId="3" borderId="0" xfId="0" applyFill="1"/>
    <xf numFmtId="165" fontId="0" fillId="3" borderId="0" xfId="0" applyNumberFormat="1" applyFill="1"/>
    <xf numFmtId="4" fontId="0" fillId="3" borderId="0" xfId="0" applyNumberFormat="1" applyFill="1"/>
    <xf numFmtId="164" fontId="0" fillId="3" borderId="0" xfId="0" applyNumberFormat="1" applyFill="1"/>
    <xf numFmtId="166" fontId="0" fillId="3" borderId="0" xfId="0" applyNumberFormat="1" applyFill="1"/>
    <xf numFmtId="4" fontId="0" fillId="2" borderId="0" xfId="0" applyNumberFormat="1" applyFill="1"/>
    <xf numFmtId="164" fontId="0" fillId="2" borderId="0" xfId="0" applyNumberFormat="1" applyFill="1"/>
    <xf numFmtId="166" fontId="0" fillId="2" borderId="0" xfId="0" applyNumberFormat="1" applyFill="1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4" borderId="2" xfId="0" applyFill="1" applyBorder="1"/>
    <xf numFmtId="0" fontId="0" fillId="4" borderId="4" xfId="0" applyFill="1" applyBorder="1"/>
    <xf numFmtId="0" fontId="0" fillId="4" borderId="6" xfId="0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" fontId="0" fillId="0" borderId="7" xfId="0" applyNumberFormat="1" applyFill="1" applyBorder="1"/>
    <xf numFmtId="4" fontId="0" fillId="0" borderId="8" xfId="0" applyNumberFormat="1" applyFill="1" applyBorder="1"/>
    <xf numFmtId="4" fontId="0" fillId="0" borderId="9" xfId="0" applyNumberFormat="1" applyFill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57150</xdr:colOff>
      <xdr:row>31</xdr:row>
      <xdr:rowOff>180975</xdr:rowOff>
    </xdr:to>
    <xdr:pic>
      <xdr:nvPicPr>
        <xdr:cNvPr id="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649075" cy="6905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.wikipedia.org/wiki/Referenzellipsoid" TargetMode="External"/><Relationship Id="rId2" Type="http://schemas.openxmlformats.org/officeDocument/2006/relationships/hyperlink" Target="https://tools.retorte.ch/map/?wgs84=50.11974,8.65729&amp;zoom=20&amp;map=hybrid" TargetMode="External"/><Relationship Id="rId1" Type="http://schemas.openxmlformats.org/officeDocument/2006/relationships/hyperlink" Target="http://gpso.de/maps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de.wikipedia.org/wiki/Gau%C3%9F-Kr%C3%BCger-Koordinatensystem" TargetMode="External"/><Relationship Id="rId4" Type="http://schemas.openxmlformats.org/officeDocument/2006/relationships/hyperlink" Target="http://wiki.openstreetmap.org/wiki/DE:Coordin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8"/>
  <sheetViews>
    <sheetView tabSelected="1" topLeftCell="B25" workbookViewId="0">
      <selection activeCell="B36" sqref="B36"/>
    </sheetView>
  </sheetViews>
  <sheetFormatPr baseColWidth="10" defaultRowHeight="15" x14ac:dyDescent="0.35"/>
  <cols>
    <col min="2" max="2" width="19.36328125" bestFit="1" customWidth="1"/>
    <col min="4" max="4" width="19.36328125" bestFit="1" customWidth="1"/>
    <col min="6" max="6" width="19.90625" bestFit="1" customWidth="1"/>
    <col min="8" max="8" width="18.90625" customWidth="1"/>
    <col min="11" max="11" width="18.90625" customWidth="1"/>
  </cols>
  <sheetData>
    <row r="2" spans="11:12" x14ac:dyDescent="0.35">
      <c r="K2" t="s">
        <v>14</v>
      </c>
      <c r="L2" s="26" t="s">
        <v>15</v>
      </c>
    </row>
    <row r="3" spans="11:12" x14ac:dyDescent="0.35">
      <c r="K3" t="s">
        <v>16</v>
      </c>
      <c r="L3" s="26" t="s">
        <v>17</v>
      </c>
    </row>
    <row r="4" spans="11:12" x14ac:dyDescent="0.35">
      <c r="K4" t="s">
        <v>27</v>
      </c>
      <c r="L4" s="26" t="s">
        <v>28</v>
      </c>
    </row>
    <row r="6" spans="11:12" x14ac:dyDescent="0.35">
      <c r="K6" t="s">
        <v>18</v>
      </c>
      <c r="L6" s="26" t="s">
        <v>19</v>
      </c>
    </row>
    <row r="7" spans="11:12" x14ac:dyDescent="0.35">
      <c r="K7" t="s">
        <v>21</v>
      </c>
      <c r="L7" s="26" t="s">
        <v>20</v>
      </c>
    </row>
    <row r="9" spans="11:12" ht="19.8" x14ac:dyDescent="0.35">
      <c r="K9" s="20"/>
    </row>
    <row r="10" spans="11:12" ht="19.8" x14ac:dyDescent="0.35">
      <c r="K10" s="20"/>
    </row>
    <row r="11" spans="11:12" ht="19.8" x14ac:dyDescent="0.35">
      <c r="K11" s="20"/>
    </row>
    <row r="12" spans="11:12" x14ac:dyDescent="0.35">
      <c r="K12" s="19"/>
    </row>
    <row r="13" spans="11:12" ht="19.8" x14ac:dyDescent="0.35">
      <c r="K13" s="20"/>
    </row>
    <row r="14" spans="11:12" ht="19.8" x14ac:dyDescent="0.35">
      <c r="K14" s="20"/>
    </row>
    <row r="15" spans="11:12" ht="19.8" x14ac:dyDescent="0.35">
      <c r="K15" s="20"/>
    </row>
    <row r="16" spans="11:12" ht="19.8" x14ac:dyDescent="0.35">
      <c r="K16" s="20"/>
    </row>
    <row r="17" spans="11:11" x14ac:dyDescent="0.35">
      <c r="K17" s="19"/>
    </row>
    <row r="18" spans="11:11" ht="19.8" x14ac:dyDescent="0.35">
      <c r="K18" s="20"/>
    </row>
    <row r="19" spans="11:11" ht="19.8" x14ac:dyDescent="0.35">
      <c r="K19" s="20"/>
    </row>
    <row r="20" spans="11:11" ht="19.8" x14ac:dyDescent="0.35">
      <c r="K20" s="20"/>
    </row>
    <row r="21" spans="11:11" ht="19.8" x14ac:dyDescent="0.35">
      <c r="K21" s="20"/>
    </row>
    <row r="38" spans="1:8" x14ac:dyDescent="0.35">
      <c r="B38" t="s">
        <v>0</v>
      </c>
      <c r="D38" t="s">
        <v>1</v>
      </c>
    </row>
    <row r="39" spans="1:8" x14ac:dyDescent="0.35">
      <c r="A39" s="3" t="s">
        <v>3</v>
      </c>
      <c r="B39" s="4">
        <v>6377397.1550000003</v>
      </c>
      <c r="C39" s="2"/>
      <c r="D39" s="4">
        <v>6356078.96282</v>
      </c>
    </row>
    <row r="40" spans="1:8" x14ac:dyDescent="0.35">
      <c r="A40" s="5" t="s">
        <v>12</v>
      </c>
      <c r="B40" s="6">
        <v>6378137</v>
      </c>
      <c r="D40" s="6">
        <v>6356752.3141999999</v>
      </c>
    </row>
    <row r="42" spans="1:8" x14ac:dyDescent="0.35">
      <c r="B42" t="s">
        <v>23</v>
      </c>
      <c r="D42" t="s">
        <v>24</v>
      </c>
      <c r="F42" t="s">
        <v>2</v>
      </c>
      <c r="H42" t="s">
        <v>13</v>
      </c>
    </row>
    <row r="43" spans="1:8" x14ac:dyDescent="0.35">
      <c r="B43" s="10">
        <f>B39*B39</f>
        <v>40671194472602.094</v>
      </c>
      <c r="C43" s="1"/>
      <c r="D43" s="10">
        <f>D39*D39</f>
        <v>40399739781602.969</v>
      </c>
      <c r="F43" s="11">
        <f>B43-D43</f>
        <v>271454690999.125</v>
      </c>
      <c r="H43" s="12">
        <f>F43/(B39*B39)</f>
        <v>6.6743722312357662E-3</v>
      </c>
    </row>
    <row r="44" spans="1:8" x14ac:dyDescent="0.35">
      <c r="B44" s="7">
        <f>B40*B40</f>
        <v>40680631590769</v>
      </c>
      <c r="D44" s="7">
        <f>D40*D40</f>
        <v>40408299984087.055</v>
      </c>
      <c r="F44" s="8">
        <f>B44-D44</f>
        <v>272331606681.94531</v>
      </c>
      <c r="H44" s="9">
        <f>F44/(B40*B40)</f>
        <v>6.6943800042608267E-3</v>
      </c>
    </row>
    <row r="48" spans="1:8" ht="15.6" thickBot="1" x14ac:dyDescent="0.4">
      <c r="A48" s="25" t="s">
        <v>26</v>
      </c>
      <c r="B48" s="25"/>
      <c r="D48" t="s">
        <v>25</v>
      </c>
      <c r="F48" t="s">
        <v>6</v>
      </c>
      <c r="H48" t="s">
        <v>5</v>
      </c>
    </row>
    <row r="49" spans="1:8" x14ac:dyDescent="0.35">
      <c r="A49" s="13" t="s">
        <v>4</v>
      </c>
      <c r="B49" s="16">
        <v>50.101730000000003</v>
      </c>
      <c r="D49">
        <f>B49/180*PI()</f>
        <v>0.87444014944521864</v>
      </c>
      <c r="F49" s="3">
        <f>SQRT(1-H43*(SIN(phi)*SIN(phi)))</f>
        <v>0.99803389261411879</v>
      </c>
      <c r="H49" s="4">
        <f>B39/F49</f>
        <v>6389960.5035415022</v>
      </c>
    </row>
    <row r="50" spans="1:8" x14ac:dyDescent="0.35">
      <c r="A50" s="14" t="s">
        <v>11</v>
      </c>
      <c r="B50" s="17">
        <v>8.6504300000000001</v>
      </c>
      <c r="D50">
        <f>B50/180*PI()</f>
        <v>0.15097848521329307</v>
      </c>
      <c r="F50" s="5">
        <f>SQRT(1-H44*(SIN(phi)*SIN(phi)))</f>
        <v>0.99802799298905676</v>
      </c>
      <c r="H50" s="6">
        <f>B40/F50</f>
        <v>6390739.5832633078</v>
      </c>
    </row>
    <row r="51" spans="1:8" ht="15.6" thickBot="1" x14ac:dyDescent="0.4">
      <c r="A51" s="15" t="s">
        <v>10</v>
      </c>
      <c r="B51" s="18">
        <v>0</v>
      </c>
    </row>
    <row r="55" spans="1:8" ht="15.6" thickBot="1" x14ac:dyDescent="0.4">
      <c r="B55" s="24" t="s">
        <v>3</v>
      </c>
      <c r="D55" s="24" t="s">
        <v>12</v>
      </c>
      <c r="F55" s="24" t="s">
        <v>22</v>
      </c>
    </row>
    <row r="56" spans="1:8" x14ac:dyDescent="0.35">
      <c r="A56" t="s">
        <v>7</v>
      </c>
      <c r="B56" s="10">
        <f>(H49+B51)*COS(phi)*COS(D50)</f>
        <v>4052064.6612861925</v>
      </c>
      <c r="D56" s="7">
        <f>(H50+B51)*COS(phi)*COS(D50)</f>
        <v>4052558.6989891334</v>
      </c>
      <c r="F56" s="21">
        <v>475000</v>
      </c>
    </row>
    <row r="57" spans="1:8" x14ac:dyDescent="0.35">
      <c r="A57" t="s">
        <v>8</v>
      </c>
      <c r="B57" s="10">
        <f>(H49+B51)*COS(phi)*SIN(D50)</f>
        <v>616465.72797502507</v>
      </c>
      <c r="D57" s="7">
        <f>(H50+B51)*COS(phi)*SIN(D50)</f>
        <v>616540.88899481343</v>
      </c>
      <c r="F57" s="22">
        <v>5550000</v>
      </c>
    </row>
    <row r="58" spans="1:8" ht="15.6" thickBot="1" x14ac:dyDescent="0.4">
      <c r="A58" t="s">
        <v>9</v>
      </c>
      <c r="B58" s="10">
        <f>(H49*(1-H43)+B51)*SIN(phi)</f>
        <v>4869559.1453208793</v>
      </c>
      <c r="D58" s="7">
        <f>(H50*(1-H44)+B51)*SIN(phi)</f>
        <v>4870054.7583249286</v>
      </c>
      <c r="F58" s="23"/>
    </row>
  </sheetData>
  <mergeCells count="1">
    <mergeCell ref="A48:B48"/>
  </mergeCells>
  <hyperlinks>
    <hyperlink ref="L4" r:id="rId1"/>
    <hyperlink ref="L3" r:id="rId2"/>
    <hyperlink ref="L2" r:id="rId3" location="Wichtige_Referenzellipsoide"/>
    <hyperlink ref="L6" r:id="rId4"/>
    <hyperlink ref="L7" r:id="rId5"/>
  </hyperlinks>
  <pageMargins left="0.7" right="0.7" top="0.78740157499999996" bottom="0.78740157499999996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Umrechnen</vt:lpstr>
      <vt:lpstr>phi</vt:lpstr>
    </vt:vector>
  </TitlesOfParts>
  <Company>KfW Bankengruppe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Dipl. Ing. (FH) Mirko Husner</dc:creator>
  <cp:lastModifiedBy>Mirko</cp:lastModifiedBy>
  <dcterms:created xsi:type="dcterms:W3CDTF">2016-10-20T14:07:46Z</dcterms:created>
  <dcterms:modified xsi:type="dcterms:W3CDTF">2016-10-21T21:07:48Z</dcterms:modified>
</cp:coreProperties>
</file>